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CONTABLE\"/>
    </mc:Choice>
  </mc:AlternateContent>
  <bookViews>
    <workbookView xWindow="0" yWindow="0" windowWidth="19200" windowHeight="11460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3" i="1"/>
  <c r="J52" i="1"/>
  <c r="I52" i="1"/>
  <c r="J50" i="1"/>
  <c r="I50" i="1"/>
  <c r="J48" i="1"/>
  <c r="I48" i="1"/>
  <c r="J47" i="1"/>
  <c r="I47" i="1"/>
  <c r="J46" i="1"/>
  <c r="I46" i="1"/>
  <c r="J45" i="1"/>
  <c r="I45" i="1"/>
  <c r="I44" i="1"/>
  <c r="J44" i="1" s="1"/>
  <c r="J42" i="1" s="1"/>
  <c r="I42" i="1"/>
  <c r="I40" i="1"/>
  <c r="J40" i="1" s="1"/>
  <c r="I39" i="1"/>
  <c r="J39" i="1" s="1"/>
  <c r="I38" i="1"/>
  <c r="J38" i="1" s="1"/>
  <c r="J36" i="1" s="1"/>
  <c r="J34" i="1" s="1"/>
  <c r="I36" i="1"/>
  <c r="I34" i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J25" i="1" s="1"/>
  <c r="D27" i="1"/>
  <c r="E27" i="1" s="1"/>
  <c r="D26" i="1"/>
  <c r="E26" i="1" s="1"/>
  <c r="I25" i="1"/>
  <c r="D24" i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E18" i="1" s="1"/>
  <c r="I17" i="1"/>
  <c r="J17" i="1" s="1"/>
  <c r="D17" i="1"/>
  <c r="E17" i="1" s="1"/>
  <c r="E14" i="1" s="1"/>
  <c r="I16" i="1"/>
  <c r="J16" i="1" s="1"/>
  <c r="J14" i="1" s="1"/>
  <c r="J12" i="1" s="1"/>
  <c r="E16" i="1"/>
  <c r="E24" i="1" l="1"/>
  <c r="E12" i="1"/>
  <c r="D14" i="1"/>
  <c r="D12" i="1" s="1"/>
  <c r="I14" i="1"/>
  <c r="I12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<sst xmlns="http://schemas.openxmlformats.org/spreadsheetml/2006/main" count="66" uniqueCount="63">
  <si>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</si>
  <si>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Diciembre del 2017</t>
  </si>
  <si>
    <t>(Pesos)</t>
  </si>
  <si>
    <t>Ente Público:</t>
  </si>
  <si>
    <t>INSTITUTO TECNOLOGICO SUPERIOR DEL SUR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</si>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</sst>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ERO\2017\CONTABILIDAD\ESTADOS%20FINANCIEROS\DICIEMBRE\DGCG\Formatos%20Fros%20y%20Pptales%20DICIEMBRE%202017_ITS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Inmu"/>
      <sheetName val="BMuebles"/>
    </sheetNames>
    <sheetDataSet>
      <sheetData sheetId="0">
        <row r="16">
          <cell r="D16">
            <v>34013645.130000003</v>
          </cell>
          <cell r="E16">
            <v>41212978.420000002</v>
          </cell>
          <cell r="I16">
            <v>12419184.84</v>
          </cell>
          <cell r="J16">
            <v>10012054.310000001</v>
          </cell>
        </row>
        <row r="17">
          <cell r="D17">
            <v>439987.18</v>
          </cell>
          <cell r="E17">
            <v>5598237.0800000001</v>
          </cell>
          <cell r="I17">
            <v>0</v>
          </cell>
          <cell r="J17">
            <v>0</v>
          </cell>
        </row>
        <row r="18">
          <cell r="D18">
            <v>458878.29</v>
          </cell>
          <cell r="E18">
            <v>1972555.8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6000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0.43</v>
          </cell>
          <cell r="J23">
            <v>0.01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121743344.61</v>
          </cell>
          <cell r="E31">
            <v>109522313.03</v>
          </cell>
          <cell r="I31">
            <v>0</v>
          </cell>
          <cell r="J31">
            <v>0</v>
          </cell>
        </row>
        <row r="32">
          <cell r="D32">
            <v>33097008.210000001</v>
          </cell>
          <cell r="E32">
            <v>30308679.199999999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-24835633.940000001</v>
          </cell>
          <cell r="E34">
            <v>-22641066.34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117701347.94</v>
          </cell>
          <cell r="J44">
            <v>107713736.44</v>
          </cell>
        </row>
        <row r="45">
          <cell r="I45">
            <v>1103549.7</v>
          </cell>
          <cell r="J45">
            <v>1103549.7</v>
          </cell>
        </row>
        <row r="46">
          <cell r="I46">
            <v>0</v>
          </cell>
          <cell r="J46">
            <v>0</v>
          </cell>
        </row>
        <row r="50">
          <cell r="I50">
            <v>-2121172.3199999998</v>
          </cell>
          <cell r="J50">
            <v>3313191.09</v>
          </cell>
        </row>
        <row r="51">
          <cell r="I51">
            <v>34235278.57</v>
          </cell>
          <cell r="J51">
            <v>42749925.719999999</v>
          </cell>
        </row>
        <row r="52">
          <cell r="I52">
            <v>0</v>
          </cell>
          <cell r="J52">
            <v>0</v>
          </cell>
        </row>
        <row r="53">
          <cell r="I53">
            <v>1585040.32</v>
          </cell>
          <cell r="J53">
            <v>1081239.92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zoomScale="80" zoomScaleNormal="80" zoomScalePageLayoutView="80" workbookViewId="0">
      <selection activeCell="A3" sqref="A3:K3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32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8866495.0100000016</v>
      </c>
      <c r="E12" s="36">
        <f>E14+E24</f>
        <v>7816027.3000000007</v>
      </c>
      <c r="F12" s="33"/>
      <c r="G12" s="35" t="s">
        <v>9</v>
      </c>
      <c r="H12" s="35"/>
      <c r="I12" s="36">
        <f>I14+I25</f>
        <v>2407130.9499999993</v>
      </c>
      <c r="J12" s="36">
        <f>J14+J25</f>
        <v>0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6671927.4100000001</v>
      </c>
      <c r="E14" s="36">
        <f>SUM(E16:E22)</f>
        <v>-7193333.2899999991</v>
      </c>
      <c r="F14" s="33"/>
      <c r="G14" s="35" t="s">
        <v>11</v>
      </c>
      <c r="H14" s="35"/>
      <c r="I14" s="36">
        <f>SUM(I16:I23)</f>
        <v>2407130.9499999993</v>
      </c>
      <c r="J14" s="36">
        <f>SUM(J16:J23)</f>
        <v>0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12</v>
      </c>
      <c r="C16" s="41"/>
      <c r="D16" s="42">
        <v>0</v>
      </c>
      <c r="E16" s="42">
        <f>IF(D16&gt;0,0,[1]ESF!D16-[1]ESF!E16)</f>
        <v>-7199333.2899999991</v>
      </c>
      <c r="F16" s="33"/>
      <c r="G16" s="41" t="s">
        <v>13</v>
      </c>
      <c r="H16" s="41"/>
      <c r="I16" s="42">
        <f>IF([1]ESF!I16&gt;[1]ESF!J16,[1]ESF!I16-[1]ESF!J16,0)</f>
        <v>2407130.5299999993</v>
      </c>
      <c r="J16" s="42">
        <f>IF(I16&gt;0,0,[1]ESF!J16-[1]ESF!I16)</f>
        <v>0</v>
      </c>
      <c r="K16" s="29"/>
    </row>
    <row r="17" spans="1:11" x14ac:dyDescent="0.2">
      <c r="A17" s="34"/>
      <c r="B17" s="41" t="s">
        <v>14</v>
      </c>
      <c r="C17" s="41"/>
      <c r="D17" s="42">
        <f>IF([1]ESF!D17&lt;[1]ESF!E17,[1]ESF!E17-[1]ESF!D17,0)</f>
        <v>5158249.9000000004</v>
      </c>
      <c r="E17" s="42">
        <f>IF(D17&gt;0,0,[1]ESF!D17-[1]ESF!E17)</f>
        <v>0</v>
      </c>
      <c r="F17" s="33"/>
      <c r="G17" s="41" t="s">
        <v>15</v>
      </c>
      <c r="H17" s="41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1" t="s">
        <v>16</v>
      </c>
      <c r="C18" s="41"/>
      <c r="D18" s="42">
        <f>IF([1]ESF!D18&lt;[1]ESF!E18,[1]ESF!E18-[1]ESF!D18,0)</f>
        <v>1513677.51</v>
      </c>
      <c r="E18" s="42">
        <f>IF(D18&gt;0,0,[1]ESF!D18-[1]ESF!E18)</f>
        <v>0</v>
      </c>
      <c r="F18" s="33"/>
      <c r="G18" s="41" t="s">
        <v>17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1" t="s">
        <v>18</v>
      </c>
      <c r="C19" s="41"/>
      <c r="D19" s="42">
        <f>IF([1]ESF!D19&lt;[1]ESF!E19,[1]ESF!E19-[1]ESF!D19,0)</f>
        <v>0</v>
      </c>
      <c r="E19" s="42">
        <f>IF(D19&gt;0,0,[1]ESF!D19-[1]ESF!E19)</f>
        <v>0</v>
      </c>
      <c r="F19" s="33"/>
      <c r="G19" s="41" t="s">
        <v>19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1" t="s">
        <v>20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21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1" t="s">
        <v>22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3" t="s">
        <v>23</v>
      </c>
      <c r="H21" s="43"/>
      <c r="I21" s="42">
        <f>IF([1]ESF!I21&gt;[1]ESF!J21,[1]ESF!I21-[1]ESF!J21,0)</f>
        <v>0</v>
      </c>
      <c r="J21" s="42">
        <f>IF(I21&gt;0,0,[1]ESF!J21-[1]ESF!I21)</f>
        <v>0</v>
      </c>
      <c r="K21" s="29"/>
    </row>
    <row r="22" spans="1:11" x14ac:dyDescent="0.2">
      <c r="A22" s="34"/>
      <c r="B22" s="41" t="s">
        <v>24</v>
      </c>
      <c r="C22" s="41"/>
      <c r="D22" s="42">
        <f>IF([1]ESF!D22&lt;[1]ESF!E22,[1]ESF!E22-[1]ESF!D22,0)</f>
        <v>0</v>
      </c>
      <c r="E22" s="42">
        <f>IF(D22&gt;0,0,[1]ESF!D22-[1]ESF!E22)</f>
        <v>6000</v>
      </c>
      <c r="F22" s="33"/>
      <c r="G22" s="41" t="s">
        <v>25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2">
        <f>IF([1]ESF!I23&gt;[1]ESF!J23,[1]ESF!I23-[1]ESF!J23,0)</f>
        <v>0.42</v>
      </c>
      <c r="J23" s="42">
        <f>IF(I23&gt;0,0,[1]ESF!J23-[1]ESF!I23)</f>
        <v>0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2194567.6000000015</v>
      </c>
      <c r="E24" s="36">
        <f>SUM(E26:E34)</f>
        <v>15009360.59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28</v>
      </c>
      <c r="H25" s="44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1" t="s">
        <v>29</v>
      </c>
      <c r="C26" s="41"/>
      <c r="D26" s="42">
        <f>IF([1]ESF!D29&lt;[1]ESF!E29,[1]ESF!E29-[1]ESF!D29,0)</f>
        <v>0</v>
      </c>
      <c r="E26" s="42">
        <f>IF(D26&gt;0,0,[1]ESF!D29-[1]ESF!E29)</f>
        <v>0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30</v>
      </c>
      <c r="C27" s="41"/>
      <c r="D27" s="42">
        <f>IF([1]ESF!D30&lt;[1]ESF!E30,[1]ESF!E30-[1]ESF!D30,0)</f>
        <v>0</v>
      </c>
      <c r="E27" s="42">
        <f>IF(D27&gt;0,0,[1]ESF!D30-[1]ESF!E30)</f>
        <v>0</v>
      </c>
      <c r="F27" s="33"/>
      <c r="G27" s="41" t="s">
        <v>31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1" t="s">
        <v>32</v>
      </c>
      <c r="C28" s="41"/>
      <c r="D28" s="42">
        <f>IF([1]ESF!D31&lt;[1]ESF!E31,[1]ESF!E31-[1]ESF!D31,0)</f>
        <v>0</v>
      </c>
      <c r="E28" s="42">
        <f>IF(D28&gt;0,0,[1]ESF!D31-[1]ESF!E31)</f>
        <v>12221031.579999998</v>
      </c>
      <c r="F28" s="33"/>
      <c r="G28" s="41" t="s">
        <v>33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1" t="s">
        <v>34</v>
      </c>
      <c r="C29" s="41"/>
      <c r="D29" s="42">
        <f>IF([1]ESF!D32&lt;[1]ESF!E32,[1]ESF!E32-[1]ESF!D32,0)</f>
        <v>0</v>
      </c>
      <c r="E29" s="42">
        <f>IF(D29&gt;0,0,[1]ESF!D32-[1]ESF!E32)</f>
        <v>2788329.0100000016</v>
      </c>
      <c r="F29" s="33"/>
      <c r="G29" s="41" t="s">
        <v>35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1" t="s">
        <v>36</v>
      </c>
      <c r="C30" s="41"/>
      <c r="D30" s="42">
        <f>IF([1]ESF!D33&lt;[1]ESF!E33,[1]ESF!E33-[1]ESF!D33,0)</f>
        <v>0</v>
      </c>
      <c r="E30" s="42">
        <f>IF(D30&gt;0,0,[1]ESF!D33-[1]ESF!E33)</f>
        <v>0</v>
      </c>
      <c r="F30" s="33"/>
      <c r="G30" s="41" t="s">
        <v>37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3" t="s">
        <v>38</v>
      </c>
      <c r="C31" s="43"/>
      <c r="D31" s="42">
        <f>IF([1]ESF!D34&lt;[1]ESF!E34,[1]ESF!E34-[1]ESF!D34,0)</f>
        <v>2194567.6000000015</v>
      </c>
      <c r="E31" s="42">
        <f>IF(D31&gt;0,0,[1]ESF!D34-[1]ESF!E34)</f>
        <v>0</v>
      </c>
      <c r="F31" s="33"/>
      <c r="G31" s="43" t="s">
        <v>39</v>
      </c>
      <c r="H31" s="43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1" t="s">
        <v>40</v>
      </c>
      <c r="C32" s="41"/>
      <c r="D32" s="42">
        <f>IF([1]ESF!D35&lt;[1]ESF!E35,[1]ESF!E35-[1]ESF!D35,0)</f>
        <v>0</v>
      </c>
      <c r="E32" s="42">
        <f>IF(D32&gt;0,0,[1]ESF!D35-[1]ESF!E35)</f>
        <v>0</v>
      </c>
      <c r="F32" s="33"/>
      <c r="G32" s="41" t="s">
        <v>41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1" ht="25.5" customHeight="1" x14ac:dyDescent="0.2">
      <c r="A33" s="34"/>
      <c r="B33" s="43" t="s">
        <v>42</v>
      </c>
      <c r="C33" s="43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1" t="s">
        <v>43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10491411.9</v>
      </c>
      <c r="J34" s="36">
        <f>J36+J42+J50</f>
        <v>13949010.559999999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9987611.5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2">
        <f>IF([1]ESF!I44&gt;[1]ESF!J44,[1]ESF!I44-[1]ESF!J44,0)</f>
        <v>9987611.5</v>
      </c>
      <c r="J38" s="42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503800.40000000014</v>
      </c>
      <c r="J42" s="36">
        <f>SUM(J44:J48)</f>
        <v>13949010.559999999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2">
        <f>IF([1]ESF!I50&gt;[1]ESF!J50,[1]ESF!I50-[1]ESF!J50,0)</f>
        <v>0</v>
      </c>
      <c r="J44" s="42">
        <f>IF(I44&gt;0,0,[1]ESF!J50-[1]ESF!I50)</f>
        <v>5434363.4100000001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2">
        <f>IF([1]ESF!I51&gt;[1]ESF!J51,[1]ESF!I51-[1]ESF!J51,0)</f>
        <v>0</v>
      </c>
      <c r="J45" s="42">
        <f>IF(I45&gt;0,0,[1]ESF!J51-[1]ESF!I51)</f>
        <v>8514647.1499999985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2">
        <f>IF([1]ESF!I53&gt;[1]ESF!J53,[1]ESF!I53-[1]ESF!J53,0)</f>
        <v>503800.40000000014</v>
      </c>
      <c r="J47" s="42">
        <f>IF(I47&gt;0,0,[1]ESF!J53-[1]ESF!I53)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2">
        <f>IF([1]ESF!I54&gt;[1]ESF!J54,[1]ESF!I54-[1]ESF!J54,0)</f>
        <v>0</v>
      </c>
      <c r="J48" s="42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46"/>
      <c r="B53" s="47"/>
      <c r="C53" s="47"/>
      <c r="D53" s="47"/>
      <c r="E53" s="47"/>
      <c r="F53" s="48"/>
      <c r="G53" s="49" t="s">
        <v>57</v>
      </c>
      <c r="H53" s="49"/>
      <c r="I53" s="50">
        <f>IF([1]ESF!I59&gt;[1]ESF!J59,[1]ESF!I59-[1]ESF!J59,0)</f>
        <v>0</v>
      </c>
      <c r="J53" s="50">
        <f>IF(I53&gt;0,0,[1]ESF!J59-[1]ESF!I59)</f>
        <v>0</v>
      </c>
      <c r="K53" s="51"/>
    </row>
    <row r="54" spans="1:11" ht="6" customHeight="1" x14ac:dyDescent="0.2">
      <c r="A54" s="52"/>
      <c r="B54" s="47"/>
      <c r="C54" s="53"/>
      <c r="D54" s="54"/>
      <c r="E54" s="55"/>
      <c r="F54" s="55"/>
      <c r="G54" s="47"/>
      <c r="H54" s="56"/>
      <c r="I54" s="54"/>
      <c r="J54" s="55"/>
      <c r="K54" s="55"/>
    </row>
    <row r="55" spans="1:11" ht="6" customHeight="1" x14ac:dyDescent="0.2">
      <c r="A55" s="15"/>
      <c r="C55" s="57"/>
      <c r="D55" s="58"/>
      <c r="E55" s="59"/>
      <c r="F55" s="59"/>
      <c r="H55" s="60"/>
      <c r="I55" s="58"/>
      <c r="J55" s="59"/>
      <c r="K55" s="59"/>
    </row>
    <row r="56" spans="1:11" ht="6" customHeight="1" x14ac:dyDescent="0.2">
      <c r="B56" s="57"/>
      <c r="C56" s="58"/>
      <c r="D56" s="59"/>
      <c r="E56" s="59"/>
      <c r="G56" s="61"/>
      <c r="H56" s="62"/>
      <c r="I56" s="59"/>
      <c r="J56" s="59"/>
    </row>
    <row r="57" spans="1:11" ht="15" customHeight="1" x14ac:dyDescent="0.2">
      <c r="B57" s="63" t="s">
        <v>58</v>
      </c>
      <c r="C57" s="63"/>
      <c r="D57" s="63"/>
      <c r="E57" s="63"/>
      <c r="F57" s="63"/>
      <c r="G57" s="63"/>
      <c r="H57" s="63"/>
      <c r="I57" s="63"/>
      <c r="J57" s="63"/>
    </row>
    <row r="58" spans="1:11" ht="9.75" customHeight="1" x14ac:dyDescent="0.2">
      <c r="B58" s="57"/>
      <c r="C58" s="58"/>
      <c r="D58" s="59"/>
      <c r="E58" s="59"/>
      <c r="G58" s="61"/>
      <c r="H58" s="62"/>
      <c r="I58" s="59"/>
      <c r="J58" s="59"/>
    </row>
    <row r="59" spans="1:11" ht="50.1" customHeight="1" x14ac:dyDescent="0.2">
      <c r="B59" s="57"/>
      <c r="C59" s="64"/>
      <c r="D59" s="65"/>
      <c r="E59" s="59"/>
      <c r="G59" s="66"/>
      <c r="H59" s="67"/>
      <c r="I59" s="59"/>
      <c r="J59" s="59"/>
    </row>
    <row r="60" spans="1:11" ht="14.1" customHeight="1" x14ac:dyDescent="0.2">
      <c r="B60" s="68"/>
      <c r="C60" s="69" t="s">
        <v>59</v>
      </c>
      <c r="D60" s="69"/>
      <c r="E60" s="59"/>
      <c r="F60" s="59"/>
      <c r="G60" s="70" t="s">
        <v>60</v>
      </c>
      <c r="H60" s="70"/>
      <c r="I60" s="39"/>
      <c r="J60" s="59"/>
    </row>
    <row r="61" spans="1:11" ht="14.1" customHeight="1" x14ac:dyDescent="0.2">
      <c r="B61" s="71"/>
      <c r="C61" s="72" t="s">
        <v>61</v>
      </c>
      <c r="D61" s="72"/>
      <c r="E61" s="73"/>
      <c r="F61" s="73"/>
      <c r="G61" s="74" t="s">
        <v>62</v>
      </c>
      <c r="H61" s="74"/>
      <c r="I61" s="39"/>
      <c r="J61" s="59"/>
    </row>
    <row r="62" spans="1:11" x14ac:dyDescent="0.2">
      <c r="A62" s="75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3622047244094491" bottom="0.59055118110236227" header="0" footer="0"/>
  <pageSetup paperSize="11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2018-01-23T17:14:19Z</cp:lastPrinted>
  <dcterms:created xsi:type="dcterms:W3CDTF">2018-01-23T17:14:03Z</dcterms:created>
  <dcterms:modified xsi:type="dcterms:W3CDTF">2018-01-23T17:15:33Z</dcterms:modified>
</cp:coreProperties>
</file>